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definedNames>
    <definedName name="_xlfn.IFERROR" hidden="1">#NAME?</definedName>
    <definedName name="_xlfn.VALUETOTEXT" hidden="1">#NAME?</definedName>
    <definedName name="BEx768KPSQ72NFZI1DSHLMYOAJB4" hidden="1">'Sheet1'!$E$9:$I$17</definedName>
    <definedName name="BExF0FDTSLD2H2BL1BV89V91RA11" hidden="1">'Sheet1'!$E$1:$E$1</definedName>
    <definedName name="SAPBEXhrIndnt" hidden="1">1</definedName>
    <definedName name="SAPBEXq0001" localSheetId="0">'Sheet1'!$E$9:$I$17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<sst xmlns="http://schemas.openxmlformats.org/spreadsheetml/2006/main" count="1942" uniqueCount="265">
  <si>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</si>
  <si>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</si>
  <si>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</si>
  <si>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</si>
  <si>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</si>
  <si>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</si>
  <si>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</si>
  <si>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</si>
  <si>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</si>
  <si>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</si>
  <si>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</si>
  <si>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</si>
  <si>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</si>
  <si>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</si>
  <si>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</si>
  <si>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</si>
  <si>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</si>
  <si>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</si>
  <si>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</si>
  <si>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</si>
  <si>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</si>
  <si>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</si>
  <si>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</si>
  <si>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</si>
  <si>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</si>
  <si>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</si>
  <si>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</si>
  <si>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</si>
  <si>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</si>
  <si>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</si>
  <si>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</si>
  <si>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</si>
  <si>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</si>
  <si>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</si>
  <si>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</si>
  <si>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</si>
  <si>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</si>
  <si>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</si>
  <si>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</si>
  <si>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</si>
  <si>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</si>
  <si>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</si>
  <si>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</si>
  <si>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</si>
  <si>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</si>
  <si>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</si>
  <si>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</si>
  <si>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</si>
  <si>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</si>
  <si>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</si>
  <si>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</si>
  <si>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</si>
  <si>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</si>
  <si>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</si>
  <si>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</si>
  <si>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</si>
  <si>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</si>
  <si>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</si>
  <si>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</si>
  <si>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</si>
  <si>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</si>
  <si>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</si>
  <si>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</si>
  <si>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</si>
  <si>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</si>
  <si>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</si>
  <si>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</si>
  <si>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</si>
  <si>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</si>
  <si>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</si>
  <si>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</si>
  <si>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</si>
  <si>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</si>
  <si>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</si>
  <si>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</si>
  <si>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</si>
  <si>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</si>
  <si>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</si>
  <si>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</si>
  <si>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</si>
  <si>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</si>
  <si>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</si>
  <si>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</si>
  <si>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</si>
  <si>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</si>
  <si>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</si>
  <si>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</si>
  <si>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</si>
  <si>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</si>
  <si>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</si>
  <si>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</si>
  <si>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</si>
  <si>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</si>
  <si>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</si>
  <si>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</si>
  <si>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</si>
  <si>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</si>
  <si>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</si>
  <si>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</si>
  <si>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</si>
  <si>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</si>
  <si>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</si>
  <si>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</si>
  <si>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</si>
  <si>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</si>
  <si>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</si>
  <si>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</si>
  <si>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</si>
  <si>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</si>
  <si>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</si>
  <si>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</si>
  <si>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</si>
  <si>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</si>
  <si>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</si>
  <si>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</si>
  <si>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</si>
  <si>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</si>
  <si>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</si>
  <si>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</si>
  <si>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</si>
  <si>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</si>
  <si>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</si>
  <si>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</si>
  <si>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</si>
  <si>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</si>
  <si>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</si>
  <si>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</si>
  <si>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</si>
  <si>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</si>
  <si>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</si>
  <si>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</si>
  <si>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</si>
  <si>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</si>
  <si>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</si>
  <si>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</si>
  <si>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</si>
  <si>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</si>
  <si>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</si>
  <si>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</si>
  <si>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</si>
  <si>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</si>
  <si>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</si>
  <si>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</si>
  <si>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</si>
  <si>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</si>
  <si>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</si>
  <si>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</si>
  <si>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</si>
  <si>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</si>
  <si>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</si>
  <si>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</si>
  <si>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</si>
  <si>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</si>
  <si>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</si>
  <si>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</si>
  <si>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</si>
  <si>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</si>
  <si>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</si>
  <si>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</si>
  <si>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</si>
  <si>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</si>
  <si>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</si>
  <si>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</si>
  <si>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</si>
  <si>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</si>
  <si>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</si>
  <si>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</si>
  <si>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</si>
  <si>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</si>
  <si>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</si>
  <si>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</si>
  <si>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</si>
  <si>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</si>
  <si>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</si>
  <si>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</si>
  <si>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</si>
  <si>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</si>
  <si>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</si>
  <si>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</si>
  <si>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</si>
  <si>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</si>
  <si>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</si>
  <si>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</si>
  <si>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</si>
  <si>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</si>
  <si>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</si>
  <si>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</si>
  <si>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</si>
  <si>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</si>
  <si>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</si>
  <si>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</si>
  <si>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</si>
  <si>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</si>
  <si>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</si>
  <si>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</si>
  <si>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</si>
  <si>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</si>
  <si>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</si>
  <si>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</si>
  <si>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</si>
  <si>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</si>
  <si>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</si>
  <si>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</si>
  <si>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</si>
  <si>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</si>
  <si>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</si>
  <si>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</si>
  <si>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</si>
  <si>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</si>
  <si>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</si>
  <si>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</si>
  <si>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</si>
  <si>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</si>
  <si>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</si>
  <si>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</si>
  <si>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</si>
  <si>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</si>
  <si>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</si>
  <si>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</si>
  <si>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</si>
  <si>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</si>
  <si>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</si>
  <si>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</si>
  <si>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</si>
  <si>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</si>
  <si>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</si>
  <si>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</si>
  <si>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</si>
  <si>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</si>
  <si>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</si>
  <si>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</si>
  <si>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</si>
  <si>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</si>
  <si>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</si>
  <si>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</si>
  <si>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</si>
  <si>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</si>
  <si>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</si>
  <si>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</si>
  <si>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</si>
  <si>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</si>
  <si>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</si>
  <si>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</si>
  <si>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</si>
  <si>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</si>
  <si>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</si>
  <si>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63YYY</t>
  </si>
  <si>
    <t>66YYY</t>
  </si>
  <si>
    <t>67YYY</t>
  </si>
  <si>
    <t>EUR</t>
  </si>
  <si>
    <t>Projekcija proračuna 
za 2025.</t>
  </si>
  <si>
    <t>UKUPNI PRIHODI</t>
  </si>
  <si>
    <t>Opći prihodi i primici</t>
  </si>
  <si>
    <t>Vlastiti prihodi</t>
  </si>
  <si>
    <t>Pomoći EU</t>
  </si>
  <si>
    <t>51</t>
  </si>
  <si>
    <t>31</t>
  </si>
  <si>
    <t>A1. PRIHODI POSLOVANJA I PRIHODI OD PRODAJE NEFINANCIJSKE IMOVINE</t>
  </si>
  <si>
    <t>56</t>
  </si>
  <si>
    <t>Fondovi EU</t>
  </si>
  <si>
    <t>57</t>
  </si>
  <si>
    <t>Ostali programi EU</t>
  </si>
  <si>
    <t>Sredstva učešća za pomoći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</si>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</sst>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Border="1" applyAlignment="1" quotePrefix="1">
      <alignment vertical="top" wrapText="1"/>
    </xf>
    <xf numFmtId="3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5" fillId="0" borderId="0" xfId="52" applyFont="1" applyFill="1" applyAlignment="1">
      <alignment/>
      <protection/>
    </xf>
    <xf numFmtId="0" fontId="18" fillId="0" borderId="0" xfId="52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62" applyNumberFormat="1" applyFill="1" applyBorder="1" quotePrefix="1">
      <alignment horizontal="left" vertical="center" indent="1"/>
    </xf>
    <xf numFmtId="0" fontId="13" fillId="0" borderId="0" xfId="94" applyFill="1" applyBorder="1" applyAlignment="1" quotePrefix="1">
      <alignment horizontal="left" vertical="center" wrapText="1" indent="1"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12" fillId="0" borderId="0" xfId="80" applyFont="1" applyFill="1" applyBorder="1" applyAlignment="1" quotePrefix="1">
      <alignment horizontal="left" vertical="center" wrapText="1" indent="3"/>
    </xf>
    <xf numFmtId="0" fontId="12" fillId="0" borderId="0" xfId="0" applyFont="1" applyFill="1" applyBorder="1" applyAlignment="1">
      <alignment/>
    </xf>
    <xf numFmtId="0" fontId="12" fillId="0" borderId="0" xfId="78" applyFont="1" applyFill="1" applyBorder="1" applyAlignment="1" quotePrefix="1">
      <alignment horizontal="left" vertical="center" wrapText="1" indent="2"/>
    </xf>
    <xf numFmtId="0" fontId="9" fillId="33" borderId="9" xfId="62" applyNumberFormat="1" applyAlignment="1" quotePrefix="1">
      <alignment horizontal="left" vertical="center" indent="1"/>
    </xf>
    <xf numFmtId="0" fontId="9" fillId="0" borderId="0" xfId="0" applyFont="1" applyFill="1" applyBorder="1" applyAlignment="1">
      <alignment/>
    </xf>
    <xf numFmtId="3" fontId="20" fillId="0" borderId="0" xfId="92" applyNumberFormat="1" applyFont="1" applyFill="1" applyBorder="1">
      <alignment horizontal="right" vertical="center"/>
    </xf>
    <xf numFmtId="3" fontId="16" fillId="0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9" fillId="33" borderId="9" xfId="62" applyNumberFormat="1" quotePrefix="1">
      <alignment horizontal="left" vertical="center" indent="1"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5" fillId="0" borderId="0" xfId="58" applyNumberFormat="1" applyFont="1" applyFill="1" applyBorder="1">
      <alignment vertical="center"/>
    </xf>
    <xf numFmtId="0" fontId="19" fillId="0" borderId="0" xfId="82" applyFont="1" applyFill="1" applyBorder="1" applyAlignment="1" quotePrefix="1">
      <alignment horizontal="left" vertical="center" wrapText="1" indent="4"/>
    </xf>
    <xf numFmtId="0" fontId="19" fillId="0" borderId="0" xfId="82" applyFont="1" applyFill="1" applyBorder="1" quotePrefix="1">
      <alignment horizontal="left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 quotePrefix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4" xfId="62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 quotePrefix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3" fontId="5" fillId="0" borderId="0" xfId="58" applyNumberFormat="1" applyFont="1" applyFill="1" applyBorder="1">
      <alignment vertical="center"/>
    </xf>
    <xf numFmtId="0" fontId="19" fillId="0" borderId="0" xfId="0" applyFont="1" applyFill="1" applyBorder="1" applyAlignment="1">
      <alignment/>
    </xf>
    <xf numFmtId="0" fontId="11" fillId="0" borderId="0" xfId="75" applyFill="1" applyBorder="1" quotePrefix="1">
      <alignment horizontal="center" vertical="center"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19</xdr:row>
      <xdr:rowOff>152400</xdr:rowOff>
    </xdr:to>
    <xdr:pic macro="[0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0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0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66675</xdr:rowOff>
    </xdr:to>
    <xdr:pic macro="[0]!DesignIconClicked">
      <xdr:nvPicPr>
        <xdr:cNvPr id="2" name="BEx9471EGPJRZ7YACHKG0DFF8MV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142875</xdr:rowOff>
    </xdr:to>
    <xdr:pic macro="[0]!DesignIconClicked">
      <xdr:nvPicPr>
        <xdr:cNvPr id="3" name="BExS0RQ9MRZSCZI807RLU3P2BAO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66675</xdr:rowOff>
    </xdr:to>
    <xdr:pic macro="[0]!DesignIconClicked">
      <xdr:nvPicPr>
        <xdr:cNvPr id="4" name="BExMJR2ZT3WSS0DXVXHSTR8NIXB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142875</xdr:rowOff>
    </xdr:to>
    <xdr:pic macro="[0]!DesignIconClicked">
      <xdr:nvPicPr>
        <xdr:cNvPr id="5" name="BExIP6PO68S86XC66BZXIX2P3F4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85725</xdr:colOff>
      <xdr:row>0</xdr:row>
      <xdr:rowOff>66675</xdr:rowOff>
    </xdr:to>
    <xdr:pic macro="[0]!DesignIconClicked">
      <xdr:nvPicPr>
        <xdr:cNvPr id="6" name="BExKNMENKBB9S1FQK765EUWXACU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85725</xdr:colOff>
      <xdr:row>0</xdr:row>
      <xdr:rowOff>142875</xdr:rowOff>
    </xdr:to>
    <xdr:pic macro="[0]!DesignIconClicked">
      <xdr:nvPicPr>
        <xdr:cNvPr id="7" name="BEx7HQRF076GG3DFVGXKAZ415SF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85725</xdr:colOff>
      <xdr:row>0</xdr:row>
      <xdr:rowOff>66675</xdr:rowOff>
    </xdr:to>
    <xdr:pic macro="[0]!DesignIconClicked">
      <xdr:nvPicPr>
        <xdr:cNvPr id="8" name="BExD9GTLLVQPA3IJ9D84Q902NFHV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85725</xdr:colOff>
      <xdr:row>0</xdr:row>
      <xdr:rowOff>142875</xdr:rowOff>
    </xdr:to>
    <xdr:pic macro="[0]!DesignIconClicked">
      <xdr:nvPicPr>
        <xdr:cNvPr id="9" name="BExF63BQVI9NC6SDRN3PW6HUKV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76200</xdr:colOff>
      <xdr:row>0</xdr:row>
      <xdr:rowOff>66675</xdr:rowOff>
    </xdr:to>
    <xdr:pic macro="[0]!DesignIconClicked">
      <xdr:nvPicPr>
        <xdr:cNvPr id="10" name="BExAXGWY64MPESE52AHSX1Q1BT0U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76200</xdr:colOff>
      <xdr:row>0</xdr:row>
      <xdr:rowOff>142875</xdr:rowOff>
    </xdr:to>
    <xdr:pic macro="[0]!DesignIconClicked">
      <xdr:nvPicPr>
        <xdr:cNvPr id="11" name="BExQH6UHOWDDB0PN52NAR4CP99B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0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2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57421875" style="16" customWidth="1"/>
    <col min="2" max="2" width="12.00390625" style="16" bestFit="1" customWidth="1"/>
    <col min="3" max="3" width="5.7109375" style="16" customWidth="1"/>
    <col min="4" max="4" width="72.00390625" style="16" customWidth="1"/>
    <col min="5" max="5" width="58.00390625" style="16" hidden="1" customWidth="1"/>
    <col min="6" max="6" width="69.7109375" style="23" hidden="1" customWidth="1"/>
    <col min="7" max="7" width="20.140625" style="16" customWidth="1"/>
    <col min="8" max="8" width="15.421875" style="16" customWidth="1"/>
    <col min="9" max="9" width="14.57421875" style="16" customWidth="1"/>
    <col min="10" max="11" width="15.421875" style="16" bestFit="1" customWidth="1"/>
    <col min="12" max="12" width="11.7109375" style="16" bestFit="1" customWidth="1"/>
    <col min="13" max="13" width="15.421875" style="16" bestFit="1" customWidth="1"/>
    <col min="14" max="14" width="9.421875" style="16" bestFit="1" customWidth="1"/>
    <col min="15" max="15" width="15.421875" style="16" bestFit="1" customWidth="1"/>
    <col min="16" max="16" width="9.421875" style="16" bestFit="1" customWidth="1"/>
    <col min="17" max="16384" width="9.140625" style="16" customWidth="1"/>
  </cols>
  <sheetData>
    <row r="1" spans="1:9" ht="20.25" customHeight="1">
      <c r="A1" s="67" t="s">
        <v>206</v>
      </c>
      <c r="B1" s="68"/>
      <c r="C1" s="68"/>
      <c r="D1" s="68"/>
      <c r="E1" s="68"/>
      <c r="F1" s="68"/>
      <c r="G1" s="68"/>
      <c r="H1" s="68"/>
      <c r="I1" s="68"/>
    </row>
    <row r="2" spans="1:6" ht="16.5">
      <c r="A2" s="28"/>
      <c r="F2" s="16"/>
    </row>
    <row r="3" spans="1:9" ht="15.75">
      <c r="A3" s="69" t="s">
        <v>257</v>
      </c>
      <c r="B3" s="69"/>
      <c r="C3" s="69"/>
      <c r="D3" s="69"/>
      <c r="E3" s="69"/>
      <c r="F3" s="69"/>
      <c r="G3" s="69"/>
      <c r="H3" s="69"/>
      <c r="I3" s="69"/>
    </row>
    <row r="4" spans="1:9" ht="15.75">
      <c r="A4" s="27"/>
      <c r="B4" s="26"/>
      <c r="C4" s="26"/>
      <c r="D4" s="26"/>
      <c r="E4" s="26"/>
      <c r="F4" s="26"/>
      <c r="G4" s="18"/>
      <c r="H4" s="18"/>
      <c r="I4" s="18"/>
    </row>
    <row r="5" spans="6:9" ht="12.75">
      <c r="F5" s="16"/>
      <c r="G5" s="17"/>
      <c r="H5" s="17"/>
      <c r="I5" s="17"/>
    </row>
    <row r="6" spans="1:9" s="19" customFormat="1" ht="28.5">
      <c r="A6" s="60" t="s">
        <v>203</v>
      </c>
      <c r="B6" s="60" t="s">
        <v>202</v>
      </c>
      <c r="C6" s="60" t="s">
        <v>207</v>
      </c>
      <c r="D6" s="60" t="s">
        <v>204</v>
      </c>
      <c r="E6" s="61"/>
      <c r="F6" s="61"/>
      <c r="G6" s="61" t="str">
        <f>CONCATENATE("Plan za ",RIGHT(G9,5))</f>
        <v>Plan za 2024.</v>
      </c>
      <c r="H6" s="61" t="str">
        <f>CONCATENATE("Projekcija za ",RIGHT(H9,5))</f>
        <v>Projekcija za 2025.</v>
      </c>
      <c r="I6" s="61" t="str">
        <f>CONCATENATE("Projekcija za ",RIGHT(I9,5))</f>
        <v>Projekcija za 2026.</v>
      </c>
    </row>
    <row r="7" spans="1:9" s="20" customFormat="1" ht="11.25">
      <c r="A7" s="41">
        <v>1</v>
      </c>
      <c r="B7" s="41">
        <v>2</v>
      </c>
      <c r="C7" s="41">
        <v>3</v>
      </c>
      <c r="D7" s="41">
        <v>4</v>
      </c>
      <c r="E7" s="42"/>
      <c r="F7" s="42"/>
      <c r="G7" s="43">
        <v>5</v>
      </c>
      <c r="H7" s="43">
        <v>6</v>
      </c>
      <c r="I7" s="43">
        <v>7</v>
      </c>
    </row>
    <row r="8" spans="1:9" s="20" customFormat="1" ht="12.75">
      <c r="A8" s="54"/>
      <c r="B8" s="54"/>
      <c r="C8" s="54"/>
      <c r="D8" s="57" t="s">
        <v>251</v>
      </c>
      <c r="E8" s="29"/>
      <c r="F8" s="29"/>
      <c r="G8" s="51">
        <f>IF(ISBLANK(List2!B3),"",List2!B3)</f>
        <v>62928153</v>
      </c>
      <c r="H8" s="51">
        <f>IF(ISBLANK(List2!C3),"",List2!C3)</f>
        <v>61498091</v>
      </c>
      <c r="I8" s="51">
        <f>IF(ISBLANK(List2!D3),"",List2!D3)</f>
        <v>58711249</v>
      </c>
    </row>
    <row r="9" spans="1:17" ht="38.25" hidden="1">
      <c r="A9" s="24">
        <f>IF(ISNUMBER(SEARCH("XXX",E9)),LEFT(E9,LEN(E9)-3),"")</f>
      </c>
      <c r="B9" s="25">
        <f>IF(ISNUMBER(SEARCH("YYY",E9)),LEFT(E9,LEN(E9)-3),"")</f>
      </c>
      <c r="C9" s="25">
        <f>IF(ISNUMBER(VALUE(E9)),E9,"")</f>
      </c>
      <c r="D9" s="25">
        <f>IF(ISNUMBER(SEARCH("XXX",E9)),VLOOKUP(CONCATENATE("DRRH/",LEFT(E9,LEN(E9)-3)),List1!A$2:B$100,2,FALSE),IF(ISNUMBER(SEARCH("YYY",E9)),VLOOKUP(CONCATENATE("DRRH/",LEFT(E9,LEN(E9)-3)),List1!C$2:D$100,2,FALSE),F9))</f>
      </c>
      <c r="E9" s="31" t="s">
        <v>190</v>
      </c>
      <c r="F9" s="31" t="s">
        <v>190</v>
      </c>
      <c r="G9" s="32" t="s">
        <v>263</v>
      </c>
      <c r="H9" s="32" t="s">
        <v>250</v>
      </c>
      <c r="I9" s="32" t="s">
        <v>264</v>
      </c>
      <c r="J9" s="30"/>
      <c r="K9" s="30"/>
      <c r="L9" s="30"/>
      <c r="M9" s="30"/>
      <c r="N9" s="30"/>
      <c r="O9" s="21"/>
      <c r="P9" s="21"/>
      <c r="Q9" s="21"/>
    </row>
    <row r="10" spans="1:17" ht="12.75" hidden="1">
      <c r="A10" s="55">
        <f>IF(LEN(TRIM(E10))=1,TRIM(E10),"")</f>
      </c>
      <c r="B10" s="56">
        <f>IF(LEN(TRIM(E10))=2,TRIM(E10),"")</f>
      </c>
      <c r="C10" s="56">
        <f>IF(LEN(TRIM(E10))=3,TRIM(E10),"")</f>
      </c>
      <c r="D10" s="56">
        <f>IF(LEN(TRIM(E10))=4,TRIM(E10),"")</f>
      </c>
      <c r="E10" s="31" t="s">
        <v>208</v>
      </c>
      <c r="F10" s="31" t="s">
        <v>190</v>
      </c>
      <c r="G10" s="66" t="s">
        <v>249</v>
      </c>
      <c r="H10" s="66" t="s">
        <v>249</v>
      </c>
      <c r="I10" s="66" t="s">
        <v>249</v>
      </c>
      <c r="J10" s="44"/>
      <c r="K10" s="44"/>
      <c r="L10" s="30"/>
      <c r="M10" s="30"/>
      <c r="N10" s="30"/>
      <c r="O10" s="21"/>
      <c r="P10" s="21"/>
      <c r="Q10" s="21"/>
    </row>
    <row r="11" spans="1:17" ht="12.75">
      <c r="A11" s="62" t="str">
        <f>IF(ISNUMBER(SEARCH("XXX",E11)),LEFT(E11,LEN(E11)-3),"")</f>
        <v>6</v>
      </c>
      <c r="B11" s="63">
        <f>IF(ISNUMBER(SEARCH("YYY",E11)),LEFT(E11,LEN(E11)-3),"")</f>
      </c>
      <c r="C11" s="63">
        <f>IF(ISNUMBER(VALUE(E11)),E11,"")</f>
      </c>
      <c r="D11" s="6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37" t="s">
        <v>245</v>
      </c>
      <c r="F11" s="37" t="s">
        <v>190</v>
      </c>
      <c r="G11" s="64">
        <v>62928153</v>
      </c>
      <c r="H11" s="64">
        <v>61498091</v>
      </c>
      <c r="I11" s="64">
        <v>58711249</v>
      </c>
      <c r="J11" s="39"/>
      <c r="K11" s="39"/>
      <c r="L11" s="30"/>
      <c r="M11" s="30"/>
      <c r="N11" s="30"/>
      <c r="O11" s="21"/>
      <c r="P11" s="21"/>
      <c r="Q11" s="21"/>
    </row>
    <row r="12" spans="1:17" ht="25.5">
      <c r="A12" s="62">
        <f>IF(ISNUMBER(SEARCH("XXX",E12)),LEFT(E12,LEN(E12)-3),"")</f>
      </c>
      <c r="B12" s="63" t="str">
        <f>IF(ISNUMBER(SEARCH("YYY",E12)),LEFT(E12,LEN(E12)-3),"")</f>
        <v>63</v>
      </c>
      <c r="C12" s="63">
        <f>IF(ISNUMBER(VALUE(E12)),E12,"")</f>
      </c>
      <c r="D12" s="63" t="str">
        <f>IF(ISNUMBER(SEARCH("XXX",E12)),VLOOKUP(CONCATENATE("DRRH/",LEFT(E12,LEN(E12)-3)),List1!A$2:B$100,2,FALSE),IF(ISNUMBER(SEARCH("YYY",E12)),VLOOKUP(CONCATENATE("DRRH/",LEFT(E12,LEN(E12)-3)),List1!C$2:D$100,2,FALSE),F12))</f>
        <v>Pomoći iz inozemstva (darovnice) i od subjekata unutar općeg proračuna</v>
      </c>
      <c r="E12" s="35" t="s">
        <v>246</v>
      </c>
      <c r="F12" s="35" t="s">
        <v>190</v>
      </c>
      <c r="G12" s="64">
        <v>7970644</v>
      </c>
      <c r="H12" s="64">
        <v>10236178</v>
      </c>
      <c r="I12" s="64">
        <v>7891098</v>
      </c>
      <c r="J12" s="39"/>
      <c r="K12" s="39"/>
      <c r="L12" s="39"/>
      <c r="M12" s="39"/>
      <c r="N12" s="39"/>
      <c r="O12" s="36"/>
      <c r="P12" s="36"/>
      <c r="Q12" s="36"/>
    </row>
    <row r="13" spans="1:17" ht="12.75">
      <c r="A13" s="58">
        <f>IF(ISNUMBER(SEARCH("XXX",E13)),LEFT(E13,LEN(E13)-3),"")</f>
      </c>
      <c r="B13" s="59">
        <f>IF(ISNUMBER(SEARCH("YYY",E13)),LEFT(E13,LEN(E13)-3),"")</f>
      </c>
      <c r="C13" s="59" t="str">
        <f>IF(ISNUMBER(VALUE(E13)),E13,"")</f>
        <v>51</v>
      </c>
      <c r="D13" s="59" t="str">
        <f>IF(ISNUMBER(SEARCH("XXX",E13)),VLOOKUP(CONCATENATE("DRRH/",LEFT(E13,LEN(E13)-3)),List1!A$2:B$100,2,FALSE),IF(ISNUMBER(SEARCH("YYY",E13)),VLOOKUP(CONCATENATE("DRRH/",LEFT(E13,LEN(E13)-3)),List1!C$2:D$100,2,FALSE),F13))</f>
        <v>Pomoći EU</v>
      </c>
      <c r="E13" s="52" t="s">
        <v>255</v>
      </c>
      <c r="F13" s="53" t="s">
        <v>254</v>
      </c>
      <c r="G13" s="40">
        <v>1328</v>
      </c>
      <c r="H13" s="40">
        <v>1328</v>
      </c>
      <c r="I13" s="40">
        <v>1328</v>
      </c>
      <c r="J13" s="44"/>
      <c r="K13" s="44"/>
      <c r="L13" s="39"/>
      <c r="M13" s="39"/>
      <c r="N13" s="39"/>
      <c r="O13" s="36"/>
      <c r="P13" s="36"/>
      <c r="Q13" s="36"/>
    </row>
    <row r="14" spans="1:17" ht="12.75">
      <c r="A14" s="58">
        <f>IF(ISNUMBER(SEARCH("XXX",E14)),LEFT(E14,LEN(E14)-3),"")</f>
      </c>
      <c r="B14" s="59">
        <f>IF(ISNUMBER(SEARCH("YYY",E14)),LEFT(E14,LEN(E14)-3),"")</f>
      </c>
      <c r="C14" s="59" t="str">
        <f>IF(ISNUMBER(VALUE(E14)),E14,"")</f>
        <v>56</v>
      </c>
      <c r="D14" s="59" t="str">
        <f>IF(ISNUMBER(SEARCH("XXX",E14)),VLOOKUP(CONCATENATE("DRRH/",LEFT(E14,LEN(E14)-3)),List1!A$2:B$100,2,FALSE),IF(ISNUMBER(SEARCH("YYY",E14)),VLOOKUP(CONCATENATE("DRRH/",LEFT(E14,LEN(E14)-3)),List1!C$2:D$100,2,FALSE),F14))</f>
        <v>Fondovi EU</v>
      </c>
      <c r="E14" s="52" t="s">
        <v>258</v>
      </c>
      <c r="F14" s="53" t="s">
        <v>259</v>
      </c>
      <c r="G14" s="40">
        <v>7530210</v>
      </c>
      <c r="H14" s="40">
        <v>9810992</v>
      </c>
      <c r="I14" s="40">
        <v>7644272</v>
      </c>
      <c r="J14" s="44"/>
      <c r="K14" s="44"/>
      <c r="L14" s="39"/>
      <c r="M14" s="39"/>
      <c r="N14" s="39"/>
      <c r="O14" s="36"/>
      <c r="P14" s="36"/>
      <c r="Q14" s="36"/>
    </row>
    <row r="15" spans="1:17" s="22" customFormat="1" ht="12.75">
      <c r="A15" s="58">
        <f>IF(ISNUMBER(SEARCH("XXX",E15)),LEFT(E15,LEN(E15)-3),"")</f>
      </c>
      <c r="B15" s="59">
        <f>IF(ISNUMBER(SEARCH("YYY",E15)),LEFT(E15,LEN(E15)-3),"")</f>
      </c>
      <c r="C15" s="59" t="str">
        <f>IF(ISNUMBER(VALUE(E15)),E15,"")</f>
        <v>57</v>
      </c>
      <c r="D15" s="59" t="str">
        <f>IF(ISNUMBER(SEARCH("XXX",E15)),VLOOKUP(CONCATENATE("DRRH/",LEFT(E15,LEN(E15)-3)),List1!A$2:B$100,2,FALSE),IF(ISNUMBER(SEARCH("YYY",E15)),VLOOKUP(CONCATENATE("DRRH/",LEFT(E15,LEN(E15)-3)),List1!C$2:D$100,2,FALSE),F15))</f>
        <v>Ostali programi EU</v>
      </c>
      <c r="E15" s="52" t="s">
        <v>260</v>
      </c>
      <c r="F15" s="53" t="s">
        <v>261</v>
      </c>
      <c r="G15" s="40">
        <v>439106</v>
      </c>
      <c r="H15" s="40">
        <v>423858</v>
      </c>
      <c r="I15" s="40">
        <v>245498</v>
      </c>
      <c r="J15" s="44"/>
      <c r="K15" s="44"/>
      <c r="L15" s="39"/>
      <c r="M15" s="39"/>
      <c r="N15" s="39"/>
      <c r="O15" s="36"/>
      <c r="P15" s="36"/>
      <c r="Q15" s="36"/>
    </row>
    <row r="16" spans="1:17" ht="25.5">
      <c r="A16" s="62">
        <f>IF(ISNUMBER(SEARCH("XXX",E16)),LEFT(E16,LEN(E16)-3),"")</f>
      </c>
      <c r="B16" s="63" t="str">
        <f>IF(ISNUMBER(SEARCH("YYY",E16)),LEFT(E16,LEN(E16)-3),"")</f>
        <v>66</v>
      </c>
      <c r="C16" s="63">
        <f>IF(ISNUMBER(VALUE(E16)),E16,"")</f>
      </c>
      <c r="D16" s="63" t="str">
        <f>IF(ISNUMBER(SEARCH("XXX",E16)),VLOOKUP(CONCATENATE("DRRH/",LEFT(E16,LEN(E16)-3)),List1!A$2:B$100,2,FALSE),IF(ISNUMBER(SEARCH("YYY",E16)),VLOOKUP(CONCATENATE("DRRH/",LEFT(E16,LEN(E16)-3)),List1!C$2:D$100,2,FALSE),F16))</f>
        <v>Prihodi od prodaje proizvoda i robe te pruženih usluga i prihodi od donacija</v>
      </c>
      <c r="E16" s="35" t="s">
        <v>247</v>
      </c>
      <c r="F16" s="35" t="s">
        <v>190</v>
      </c>
      <c r="G16" s="64">
        <v>67</v>
      </c>
      <c r="H16" s="64">
        <v>67</v>
      </c>
      <c r="I16" s="64">
        <v>67</v>
      </c>
      <c r="J16" s="39"/>
      <c r="K16" s="39"/>
      <c r="L16" s="39"/>
      <c r="M16" s="39"/>
      <c r="N16" s="39"/>
      <c r="O16" s="36"/>
      <c r="P16" s="36"/>
      <c r="Q16" s="36"/>
    </row>
    <row r="17" spans="1:17" ht="12.75">
      <c r="A17" s="58">
        <f>IF(ISNUMBER(SEARCH("XXX",E17)),LEFT(E17,LEN(E17)-3),"")</f>
      </c>
      <c r="B17" s="59">
        <f>IF(ISNUMBER(SEARCH("YYY",E17)),LEFT(E17,LEN(E17)-3),"")</f>
      </c>
      <c r="C17" s="59" t="str">
        <f>IF(ISNUMBER(VALUE(E17)),E17,"")</f>
        <v>31</v>
      </c>
      <c r="D17" s="59" t="str">
        <f>IF(ISNUMBER(SEARCH("XXX",E17)),VLOOKUP(CONCATENATE("DRRH/",LEFT(E17,LEN(E17)-3)),List1!A$2:B$100,2,FALSE),IF(ISNUMBER(SEARCH("YYY",E17)),VLOOKUP(CONCATENATE("DRRH/",LEFT(E17,LEN(E17)-3)),List1!C$2:D$100,2,FALSE),F17))</f>
        <v>Vlastiti prihodi</v>
      </c>
      <c r="E17" s="52" t="s">
        <v>256</v>
      </c>
      <c r="F17" s="53" t="s">
        <v>253</v>
      </c>
      <c r="G17" s="40">
        <v>67</v>
      </c>
      <c r="H17" s="40">
        <v>67</v>
      </c>
      <c r="I17" s="40">
        <v>67</v>
      </c>
      <c r="J17" s="44"/>
      <c r="K17" s="44"/>
      <c r="L17" s="39"/>
      <c r="M17" s="39"/>
      <c r="N17" s="39"/>
      <c r="O17" s="36"/>
      <c r="P17" s="36"/>
      <c r="Q17" s="36"/>
    </row>
    <row r="18" spans="1:11" ht="12.75">
      <c r="A18" s="62">
        <f>IF(ISNUMBER(SEARCH("XXX",E18)),LEFT(E18,LEN(E18)-3),"")</f>
      </c>
      <c r="B18" s="63" t="str">
        <f>IF(ISNUMBER(SEARCH("YYY",E18)),LEFT(E18,LEN(E18)-3),"")</f>
        <v>67</v>
      </c>
      <c r="C18" s="63">
        <f>IF(ISNUMBER(VALUE(E18)),E18,"")</f>
      </c>
      <c r="D18" s="63" t="str">
        <f>IF(ISNUMBER(SEARCH("XXX",E18)),VLOOKUP(CONCATENATE("DRRH/",LEFT(E18,LEN(E18)-3)),List1!A$2:B$100,2,FALSE),IF(ISNUMBER(SEARCH("YYY",E18)),VLOOKUP(CONCATENATE("DRRH/",LEFT(E18,LEN(E18)-3)),List1!C$2:D$100,2,FALSE),F18))</f>
        <v>Prihodi iz proračuna</v>
      </c>
      <c r="E18" s="35" t="s">
        <v>248</v>
      </c>
      <c r="F18" s="35" t="s">
        <v>190</v>
      </c>
      <c r="G18" s="64">
        <v>54957442</v>
      </c>
      <c r="H18" s="64">
        <v>51261846</v>
      </c>
      <c r="I18" s="64">
        <v>50820084</v>
      </c>
      <c r="J18" s="36"/>
      <c r="K18" s="36"/>
    </row>
    <row r="19" spans="1:11" ht="12.75">
      <c r="A19" s="55">
        <f>IF(ISNUMBER(SEARCH("XXX",E19)),LEFT(E19,LEN(E19)-3),"")</f>
      </c>
      <c r="B19" s="56">
        <f>IF(ISNUMBER(SEARCH("YYY",E19)),LEFT(E19,LEN(E19)-3),"")</f>
      </c>
      <c r="C19" s="56" t="str">
        <f>IF(ISNUMBER(VALUE(E19)),E19,"")</f>
        <v>11</v>
      </c>
      <c r="D19" s="56" t="str">
        <f>IF(ISNUMBER(SEARCH("XXX",E19)),VLOOKUP(CONCATENATE("DRRH/",LEFT(E19,LEN(E19)-3)),List1!A$2:B$100,2,FALSE),IF(ISNUMBER(SEARCH("YYY",E19)),VLOOKUP(CONCATENATE("DRRH/",LEFT(E19,LEN(E19)-3)),List1!C$2:D$100,2,FALSE),F19))</f>
        <v>Opći prihodi i primici</v>
      </c>
      <c r="E19" s="52" t="s">
        <v>154</v>
      </c>
      <c r="F19" s="53" t="s">
        <v>252</v>
      </c>
      <c r="G19" s="40">
        <v>53940471</v>
      </c>
      <c r="H19" s="40">
        <v>49846232</v>
      </c>
      <c r="I19" s="40">
        <v>49846140</v>
      </c>
      <c r="J19" s="65"/>
      <c r="K19" s="65"/>
    </row>
    <row r="20" spans="1:11" ht="12.75">
      <c r="A20" s="55">
        <f>IF(ISNUMBER(SEARCH("XXX",E20)),LEFT(E20,LEN(E20)-3),"")</f>
      </c>
      <c r="B20" s="56">
        <f>IF(ISNUMBER(SEARCH("YYY",E20)),LEFT(E20,LEN(E20)-3),"")</f>
      </c>
      <c r="C20" s="56" t="str">
        <f>IF(ISNUMBER(VALUE(E20)),E20,"")</f>
        <v>12</v>
      </c>
      <c r="D20" s="56" t="str">
        <f>IF(ISNUMBER(SEARCH("XXX",E20)),VLOOKUP(CONCATENATE("DRRH/",LEFT(E20,LEN(E20)-3)),List1!A$2:B$100,2,FALSE),IF(ISNUMBER(SEARCH("YYY",E20)),VLOOKUP(CONCATENATE("DRRH/",LEFT(E20,LEN(E20)-3)),List1!C$2:D$100,2,FALSE),F20))</f>
        <v>Sredstva učešća za pomoći</v>
      </c>
      <c r="E20" s="52" t="s">
        <v>150</v>
      </c>
      <c r="F20" s="53" t="s">
        <v>262</v>
      </c>
      <c r="G20" s="40">
        <v>1016971</v>
      </c>
      <c r="H20" s="40">
        <v>1415614</v>
      </c>
      <c r="I20" s="40">
        <v>973944</v>
      </c>
      <c r="J20" s="65"/>
      <c r="K20" s="65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29" bestFit="1" customWidth="1"/>
    <col min="2" max="2" width="34.421875" style="29" bestFit="1" customWidth="1"/>
    <col min="3" max="3" width="20.57421875" style="29" bestFit="1" customWidth="1"/>
    <col min="4" max="4" width="73.28125" style="29" bestFit="1" customWidth="1"/>
    <col min="5" max="5" width="12.421875" style="29" bestFit="1" customWidth="1"/>
    <col min="6" max="16384" width="9.140625" style="29" customWidth="1"/>
  </cols>
  <sheetData>
    <row r="1" spans="1:5" ht="12.75">
      <c r="A1" s="38" t="s">
        <v>210</v>
      </c>
      <c r="B1" s="38" t="s">
        <v>190</v>
      </c>
      <c r="C1" s="38" t="s">
        <v>211</v>
      </c>
      <c r="D1" s="38" t="s">
        <v>190</v>
      </c>
      <c r="E1" s="33" t="s">
        <v>209</v>
      </c>
    </row>
    <row r="2" spans="1:5" ht="12.75">
      <c r="A2" s="33" t="s">
        <v>212</v>
      </c>
      <c r="B2" s="33" t="s">
        <v>213</v>
      </c>
      <c r="C2" s="33" t="s">
        <v>214</v>
      </c>
      <c r="D2" s="33" t="s">
        <v>190</v>
      </c>
      <c r="E2" s="34">
        <v>1</v>
      </c>
    </row>
    <row r="3" spans="1:5" ht="12.75">
      <c r="A3" s="33" t="s">
        <v>212</v>
      </c>
      <c r="B3" s="33" t="s">
        <v>213</v>
      </c>
      <c r="C3" s="33" t="s">
        <v>215</v>
      </c>
      <c r="D3" s="33" t="s">
        <v>216</v>
      </c>
      <c r="E3" s="34">
        <v>141</v>
      </c>
    </row>
    <row r="4" spans="1:5" ht="12.75">
      <c r="A4" s="33" t="s">
        <v>212</v>
      </c>
      <c r="B4" s="33" t="s">
        <v>213</v>
      </c>
      <c r="C4" s="33" t="s">
        <v>217</v>
      </c>
      <c r="D4" s="33" t="s">
        <v>218</v>
      </c>
      <c r="E4" s="34">
        <v>48</v>
      </c>
    </row>
    <row r="5" spans="1:5" ht="12.75">
      <c r="A5" s="33" t="s">
        <v>212</v>
      </c>
      <c r="B5" s="33" t="s">
        <v>213</v>
      </c>
      <c r="C5" s="33" t="s">
        <v>219</v>
      </c>
      <c r="D5" s="33" t="s">
        <v>220</v>
      </c>
      <c r="E5" s="34">
        <v>191</v>
      </c>
    </row>
    <row r="6" spans="1:5" ht="12.75">
      <c r="A6" s="33" t="s">
        <v>212</v>
      </c>
      <c r="B6" s="33" t="s">
        <v>213</v>
      </c>
      <c r="C6" s="33" t="s">
        <v>221</v>
      </c>
      <c r="D6" s="33" t="s">
        <v>222</v>
      </c>
      <c r="E6" s="34">
        <v>197</v>
      </c>
    </row>
    <row r="7" spans="1:5" ht="12.75">
      <c r="A7" s="33" t="s">
        <v>212</v>
      </c>
      <c r="B7" s="33" t="s">
        <v>213</v>
      </c>
      <c r="C7" s="33" t="s">
        <v>223</v>
      </c>
      <c r="D7" s="33" t="s">
        <v>224</v>
      </c>
      <c r="E7" s="34">
        <v>75</v>
      </c>
    </row>
    <row r="8" spans="1:19" ht="12.75">
      <c r="A8" s="33" t="s">
        <v>212</v>
      </c>
      <c r="B8" s="33" t="s">
        <v>213</v>
      </c>
      <c r="C8" s="33" t="s">
        <v>225</v>
      </c>
      <c r="D8" s="33" t="s">
        <v>226</v>
      </c>
      <c r="E8" s="34">
        <v>80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3" t="s">
        <v>212</v>
      </c>
      <c r="B9" s="33" t="s">
        <v>213</v>
      </c>
      <c r="C9" s="33" t="s">
        <v>227</v>
      </c>
      <c r="D9" s="33" t="s">
        <v>228</v>
      </c>
      <c r="E9" s="34">
        <v>29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3" t="s">
        <v>212</v>
      </c>
      <c r="B10" s="33" t="s">
        <v>213</v>
      </c>
      <c r="C10" s="33" t="s">
        <v>229</v>
      </c>
      <c r="D10" s="33" t="s">
        <v>230</v>
      </c>
      <c r="E10" s="34">
        <v>32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3" t="s">
        <v>212</v>
      </c>
      <c r="B11" s="33" t="s">
        <v>213</v>
      </c>
      <c r="C11" s="33" t="s">
        <v>231</v>
      </c>
      <c r="D11" s="33" t="s">
        <v>232</v>
      </c>
      <c r="E11" s="34">
        <v>7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2.75">
      <c r="A12" s="33" t="s">
        <v>233</v>
      </c>
      <c r="B12" s="33" t="s">
        <v>234</v>
      </c>
      <c r="C12" s="33" t="s">
        <v>214</v>
      </c>
      <c r="D12" s="33" t="s">
        <v>190</v>
      </c>
      <c r="E12" s="34">
        <v>1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2.75">
      <c r="A13" s="33" t="s">
        <v>233</v>
      </c>
      <c r="B13" s="33" t="s">
        <v>234</v>
      </c>
      <c r="C13" s="33" t="s">
        <v>235</v>
      </c>
      <c r="D13" s="33" t="s">
        <v>236</v>
      </c>
      <c r="E13" s="34">
        <v>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2.75">
      <c r="A14" s="33" t="s">
        <v>233</v>
      </c>
      <c r="B14" s="33" t="s">
        <v>234</v>
      </c>
      <c r="C14" s="33" t="s">
        <v>237</v>
      </c>
      <c r="D14" s="33" t="s">
        <v>238</v>
      </c>
      <c r="E14" s="34">
        <v>191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2.75">
      <c r="A15" s="33" t="s">
        <v>233</v>
      </c>
      <c r="B15" s="33" t="s">
        <v>234</v>
      </c>
      <c r="C15" s="33" t="s">
        <v>239</v>
      </c>
      <c r="D15" s="33" t="s">
        <v>240</v>
      </c>
      <c r="E15" s="34">
        <v>22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.75">
      <c r="A16" s="33" t="s">
        <v>233</v>
      </c>
      <c r="B16" s="33" t="s">
        <v>234</v>
      </c>
      <c r="C16" s="33" t="s">
        <v>241</v>
      </c>
      <c r="D16" s="33" t="s">
        <v>242</v>
      </c>
      <c r="E16" s="34">
        <v>13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2.75">
      <c r="A17" s="33" t="s">
        <v>233</v>
      </c>
      <c r="B17" s="33" t="s">
        <v>234</v>
      </c>
      <c r="C17" s="33" t="s">
        <v>243</v>
      </c>
      <c r="D17" s="33" t="s">
        <v>244</v>
      </c>
      <c r="E17" s="34">
        <v>4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29" customWidth="1"/>
    <col min="2" max="4" width="12.7109375" style="29" bestFit="1" customWidth="1"/>
    <col min="5" max="16384" width="9.140625" style="29" customWidth="1"/>
  </cols>
  <sheetData>
    <row r="1" spans="1:4" ht="38.25">
      <c r="A1" s="45" t="s">
        <v>190</v>
      </c>
      <c r="B1" s="48" t="s">
        <v>263</v>
      </c>
      <c r="C1" s="48" t="s">
        <v>250</v>
      </c>
      <c r="D1" s="48" t="s">
        <v>264</v>
      </c>
    </row>
    <row r="2" spans="1:4" ht="12.75">
      <c r="A2" s="45" t="s">
        <v>190</v>
      </c>
      <c r="B2" s="46" t="s">
        <v>249</v>
      </c>
      <c r="C2" s="46" t="s">
        <v>249</v>
      </c>
      <c r="D2" s="46" t="s">
        <v>249</v>
      </c>
    </row>
    <row r="3" spans="1:4" ht="51">
      <c r="A3" s="47" t="s">
        <v>251</v>
      </c>
      <c r="B3" s="34">
        <v>62928153</v>
      </c>
      <c r="C3" s="34">
        <v>61498091</v>
      </c>
      <c r="D3" s="34">
        <v>58711249</v>
      </c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2.75">
      <c r="A10" s="49"/>
      <c r="B10" s="49"/>
      <c r="C10" s="49"/>
      <c r="D10" s="49"/>
      <c r="E10" s="49"/>
      <c r="F10" s="49"/>
      <c r="G10" s="50"/>
      <c r="H10" s="50"/>
      <c r="I10" s="49"/>
      <c r="J10" s="49"/>
      <c r="K10" s="49"/>
    </row>
    <row r="11" spans="1:11" ht="12.75">
      <c r="A11" s="49"/>
      <c r="B11" s="49"/>
      <c r="C11" s="49"/>
      <c r="D11" s="49"/>
      <c r="E11" s="49"/>
      <c r="F11" s="49"/>
      <c r="G11" s="50"/>
      <c r="H11" s="50"/>
      <c r="I11" s="49"/>
      <c r="J11" s="49"/>
      <c r="K11" s="49"/>
    </row>
    <row r="12" spans="1:11" ht="12.75">
      <c r="A12" s="49"/>
      <c r="B12" s="49"/>
      <c r="C12" s="49"/>
      <c r="D12" s="49"/>
      <c r="E12" s="49"/>
      <c r="F12" s="49"/>
      <c r="G12" s="50"/>
      <c r="H12" s="50"/>
      <c r="I12" s="49"/>
      <c r="J12" s="49"/>
      <c r="K12" s="49"/>
    </row>
    <row r="13" spans="1:11" ht="12.75">
      <c r="A13" s="49"/>
      <c r="B13" s="49"/>
      <c r="C13" s="49"/>
      <c r="D13" s="49"/>
      <c r="E13" s="49"/>
      <c r="F13" s="49"/>
      <c r="G13" s="50"/>
      <c r="H13" s="50"/>
      <c r="I13" s="49"/>
      <c r="J13" s="49"/>
      <c r="K13" s="49"/>
    </row>
    <row r="14" spans="1:11" ht="12.75">
      <c r="A14" s="49"/>
      <c r="B14" s="49"/>
      <c r="C14" s="49"/>
      <c r="D14" s="49"/>
      <c r="E14" s="49"/>
      <c r="F14" s="49"/>
      <c r="G14" s="50"/>
      <c r="H14" s="50"/>
      <c r="I14" s="49"/>
      <c r="J14" s="49"/>
      <c r="K14" s="49"/>
    </row>
    <row r="15" spans="1:11" ht="12.75">
      <c r="A15" s="49"/>
      <c r="B15" s="49"/>
      <c r="C15" s="49"/>
      <c r="D15" s="49"/>
      <c r="E15" s="49"/>
      <c r="F15" s="49"/>
      <c r="G15" s="50"/>
      <c r="H15" s="50"/>
      <c r="I15" s="49"/>
      <c r="J15" s="49"/>
      <c r="K15" s="49"/>
    </row>
    <row r="16" spans="1:11" ht="12.75">
      <c r="A16" s="49"/>
      <c r="B16" s="49"/>
      <c r="C16" s="49"/>
      <c r="D16" s="49"/>
      <c r="E16" s="49"/>
      <c r="F16" s="49"/>
      <c r="G16" s="50"/>
      <c r="H16" s="50"/>
      <c r="I16" s="49"/>
      <c r="J16" s="49"/>
      <c r="K16" s="49"/>
    </row>
    <row r="17" spans="1:11" ht="12.75">
      <c r="A17" s="49"/>
      <c r="B17" s="49"/>
      <c r="C17" s="49"/>
      <c r="D17" s="49"/>
      <c r="E17" s="49"/>
      <c r="F17" s="49"/>
      <c r="G17" s="50"/>
      <c r="H17" s="50"/>
      <c r="I17" s="49"/>
      <c r="J17" s="49"/>
      <c r="K17" s="49"/>
    </row>
    <row r="18" spans="1:11" ht="12.75">
      <c r="A18" s="49"/>
      <c r="B18" s="49"/>
      <c r="C18" s="49"/>
      <c r="D18" s="49"/>
      <c r="E18" s="49"/>
      <c r="F18" s="49"/>
      <c r="G18" s="50"/>
      <c r="H18" s="50"/>
      <c r="I18" s="49"/>
      <c r="J18" s="49"/>
      <c r="K18" s="49"/>
    </row>
    <row r="19" spans="1:11" ht="12.75">
      <c r="A19" s="49"/>
      <c r="B19" s="49"/>
      <c r="C19" s="49"/>
      <c r="D19" s="49"/>
      <c r="E19" s="49"/>
      <c r="F19" s="49"/>
      <c r="G19" s="50"/>
      <c r="H19" s="50"/>
      <c r="I19" s="49"/>
      <c r="J19" s="49"/>
      <c r="K19" s="49"/>
    </row>
    <row r="20" spans="1:11" ht="12.75">
      <c r="A20" s="49"/>
      <c r="B20" s="49"/>
      <c r="C20" s="49"/>
      <c r="D20" s="49"/>
      <c r="E20" s="49"/>
      <c r="F20" s="49"/>
      <c r="G20" s="50"/>
      <c r="H20" s="50"/>
      <c r="I20" s="49"/>
      <c r="J20" s="49"/>
      <c r="K20" s="49"/>
    </row>
    <row r="21" spans="1:11" ht="12.75">
      <c r="A21" s="49"/>
      <c r="B21" s="49"/>
      <c r="C21" s="49"/>
      <c r="D21" s="49"/>
      <c r="E21" s="49"/>
      <c r="F21" s="49"/>
      <c r="G21" s="50"/>
      <c r="H21" s="50"/>
      <c r="I21" s="49"/>
      <c r="J21" s="49"/>
      <c r="K21" s="49"/>
    </row>
    <row r="22" spans="1:11" ht="12.75">
      <c r="A22" s="49"/>
      <c r="B22" s="49"/>
      <c r="C22" s="49"/>
      <c r="D22" s="49"/>
      <c r="E22" s="49"/>
      <c r="F22" s="49"/>
      <c r="G22" s="50"/>
      <c r="H22" s="50"/>
      <c r="I22" s="49"/>
      <c r="J22" s="49"/>
      <c r="K22" s="49"/>
    </row>
    <row r="23" spans="1:11" ht="12.75">
      <c r="A23" s="49"/>
      <c r="B23" s="49"/>
      <c r="C23" s="49"/>
      <c r="D23" s="49"/>
      <c r="E23" s="49"/>
      <c r="F23" s="49"/>
      <c r="G23" s="50"/>
      <c r="H23" s="50"/>
      <c r="I23" s="49"/>
      <c r="J23" s="49"/>
      <c r="K23" s="49"/>
    </row>
    <row r="24" spans="1:11" ht="12.75">
      <c r="A24" s="49"/>
      <c r="B24" s="49"/>
      <c r="C24" s="49"/>
      <c r="D24" s="49"/>
      <c r="E24" s="49"/>
      <c r="F24" s="49"/>
      <c r="G24" s="50"/>
      <c r="H24" s="50"/>
      <c r="I24" s="49"/>
      <c r="J24" s="49"/>
      <c r="K24" s="49"/>
    </row>
    <row r="25" spans="1:11" ht="12.75">
      <c r="A25" s="49"/>
      <c r="B25" s="49"/>
      <c r="C25" s="49"/>
      <c r="D25" s="49"/>
      <c r="E25" s="49"/>
      <c r="F25" s="49"/>
      <c r="G25" s="50"/>
      <c r="H25" s="50"/>
      <c r="I25" s="49"/>
      <c r="J25" s="49"/>
      <c r="K25" s="49"/>
    </row>
    <row r="26" spans="1:11" ht="12.75">
      <c r="A26" s="49"/>
      <c r="B26" s="49"/>
      <c r="C26" s="49"/>
      <c r="D26" s="49"/>
      <c r="E26" s="49"/>
      <c r="F26" s="49"/>
      <c r="G26" s="50"/>
      <c r="H26" s="50"/>
      <c r="I26" s="49"/>
      <c r="J26" s="49"/>
      <c r="K26" s="49"/>
    </row>
    <row r="27" spans="1:11" ht="12.75">
      <c r="A27" s="49"/>
      <c r="B27" s="49"/>
      <c r="C27" s="49"/>
      <c r="D27" s="49"/>
      <c r="E27" s="49"/>
      <c r="F27" s="49"/>
      <c r="G27" s="50"/>
      <c r="H27" s="50"/>
      <c r="I27" s="49"/>
      <c r="J27" s="49"/>
      <c r="K27" s="4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2023-12-19T14:01:13Z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